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ki\Google ドライブ\bench\"/>
    </mc:Choice>
  </mc:AlternateContent>
  <bookViews>
    <workbookView xWindow="0" yWindow="0" windowWidth="16380" windowHeight="8190" tabRatio="990"/>
  </bookViews>
  <sheets>
    <sheet name="Sheet1" sheetId="1" r:id="rId1"/>
  </sheets>
  <calcPr calcId="152511" iterateDelta="1E-4"/>
</workbook>
</file>

<file path=xl/calcChain.xml><?xml version="1.0" encoding="utf-8"?>
<calcChain xmlns="http://schemas.openxmlformats.org/spreadsheetml/2006/main">
  <c r="F37" i="1" l="1"/>
  <c r="E37" i="1"/>
  <c r="D37" i="1"/>
  <c r="C37" i="1"/>
  <c r="F32" i="1"/>
  <c r="E32" i="1"/>
  <c r="D32" i="1"/>
  <c r="C32" i="1"/>
  <c r="F27" i="1"/>
  <c r="E27" i="1"/>
  <c r="D27" i="1"/>
  <c r="C27" i="1"/>
  <c r="F22" i="1"/>
  <c r="E22" i="1"/>
  <c r="D22" i="1"/>
  <c r="C22" i="1"/>
  <c r="F17" i="1"/>
  <c r="E17" i="1"/>
  <c r="D17" i="1"/>
  <c r="C17" i="1"/>
  <c r="F12" i="1"/>
  <c r="E12" i="1"/>
  <c r="D12" i="1"/>
  <c r="C12" i="1"/>
  <c r="F7" i="1"/>
  <c r="E7" i="1"/>
  <c r="D7" i="1"/>
  <c r="C7" i="1"/>
</calcChain>
</file>

<file path=xl/sharedStrings.xml><?xml version="1.0" encoding="utf-8"?>
<sst xmlns="http://schemas.openxmlformats.org/spreadsheetml/2006/main" count="202" uniqueCount="37">
  <si>
    <t>intel mp_linpack</t>
  </si>
  <si>
    <t>NB</t>
  </si>
  <si>
    <t>cores</t>
  </si>
  <si>
    <t>1 cores</t>
  </si>
  <si>
    <t>Mem</t>
  </si>
  <si>
    <t>100M</t>
  </si>
  <si>
    <t>316M</t>
  </si>
  <si>
    <t>1000M</t>
  </si>
  <si>
    <t>3162M</t>
  </si>
  <si>
    <t>10000M</t>
  </si>
  <si>
    <t>31623M</t>
  </si>
  <si>
    <t>63246M</t>
  </si>
  <si>
    <t>ProblemSize</t>
  </si>
  <si>
    <t>Gflops</t>
  </si>
  <si>
    <t>2 cores</t>
  </si>
  <si>
    <t>4 cores</t>
  </si>
  <si>
    <t>8 cores</t>
  </si>
  <si>
    <t>12 cores</t>
  </si>
  <si>
    <t>16 cores</t>
  </si>
  <si>
    <t>24 cores - 1 node</t>
  </si>
  <si>
    <t>48 cores - 2 nodes</t>
  </si>
  <si>
    <t>63246M</t>
  </si>
  <si>
    <t>72 cores - 3 nodes</t>
  </si>
  <si>
    <t>63246M</t>
  </si>
  <si>
    <t>96 cores - 4 nodes</t>
  </si>
  <si>
    <t>144 cores - 6 nodes</t>
  </si>
  <si>
    <t>192 cores - 8 nodes</t>
  </si>
  <si>
    <t>240 cores - 10 nodes</t>
  </si>
  <si>
    <t>288 cores - 12 nodes</t>
  </si>
  <si>
    <t>336 cores - 14 nodes</t>
  </si>
  <si>
    <t>384 cores - 16 nodes</t>
  </si>
  <si>
    <t>Testing with 100M</t>
  </si>
  <si>
    <t>N</t>
  </si>
  <si>
    <t>[eki@miho-1 intel64]$ qsub -l walltime=700:00:00,select=6:ncpus=24:mpiprocs=24:mem=100M -I -q BL</t>
  </si>
  <si>
    <t>WR11C2R4      200880   240     6    24            2863.66            1.88713e+03</t>
  </si>
  <si>
    <t>[eki@miho-1 intel64]$ qsub -l walltime=700:00:00,select=8:ncpus=24:mpiprocs=24:mem=63246M -I -q AL</t>
  </si>
  <si>
    <t>WR01C2R4      200880   240     6    24            3376.13            1.60068e+03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</si>
</sst>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 applyAlignment="1">
      <alignment horizontal="lef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F7530"/>
      <rgbColor rgb="FF800080"/>
      <rgbColor rgb="FF276A7C"/>
      <rgbColor rgb="FFC0C0C0"/>
      <rgbColor rgb="FF4F81BD"/>
      <rgbColor rgb="FF9999FF"/>
      <rgbColor rgb="FFC0504D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4BACC6"/>
      <rgbColor rgb="FF9BBB59"/>
      <rgbColor rgb="FFFFCC00"/>
      <rgbColor rgb="FFF79646"/>
      <rgbColor rgb="FFB65708"/>
      <rgbColor rgb="FF8064A2"/>
      <rgbColor rgb="FF729ACA"/>
      <rgbColor rgb="FF003366"/>
      <rgbColor rgb="FF339966"/>
      <rgbColor rgb="FF003300"/>
      <rgbColor rgb="FF333300"/>
      <rgbColor rgb="FF772C2A"/>
      <rgbColor rgb="FF595959"/>
      <rgbColor rgb="FF2C4D75"/>
      <rgbColor rgb="FF4D3B6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6.093999225706543E-2"/>
          <c:y val="2.6627160829547043E-2"/>
          <c:w val="0.7090631049167635"/>
          <c:h val="0.89890169240589035"/>
        </c:manualLayout>
      </c:layout>
      <c:lineChart>
        <c:grouping val="standard"/>
        <c:varyColors val="1"/>
        <c:ser>
          <c:idx val="0"/>
          <c:order val="0"/>
          <c:tx>
            <c:v>1 node - 1 core</c:v>
          </c:tx>
          <c:spPr>
            <a:ln w="28440">
              <a:solidFill>
                <a:srgbClr val="4F81BD"/>
              </a:solidFill>
              <a:round/>
            </a:ln>
          </c:spPr>
          <c:marker>
            <c:symbol val="circle"/>
            <c:size val="5"/>
            <c:spPr>
              <a:solidFill>
                <a:srgbClr val="4F81BD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Sheet1!$C$10:$I$10</c:f>
              <c:strCache>
                <c:ptCount val="7"/>
                <c:pt idx="0">
                  <c:v>100M</c:v>
                </c:pt>
                <c:pt idx="1">
                  <c:v>316M</c:v>
                </c:pt>
                <c:pt idx="2">
                  <c:v>1000M</c:v>
                </c:pt>
                <c:pt idx="3">
                  <c:v>3162M</c:v>
                </c:pt>
                <c:pt idx="4">
                  <c:v>10000M</c:v>
                </c:pt>
                <c:pt idx="5">
                  <c:v>31623M</c:v>
                </c:pt>
                <c:pt idx="6">
                  <c:v>63246M</c:v>
                </c:pt>
              </c:strCache>
            </c:strRef>
          </c:cat>
          <c:val>
            <c:numRef>
              <c:f>Sheet1!$C$7:$I$7</c:f>
              <c:numCache>
                <c:formatCode>General</c:formatCode>
                <c:ptCount val="7"/>
                <c:pt idx="0">
                  <c:v>15.275</c:v>
                </c:pt>
                <c:pt idx="1">
                  <c:v>18.758000000000003</c:v>
                </c:pt>
                <c:pt idx="2">
                  <c:v>19.94125</c:v>
                </c:pt>
                <c:pt idx="3">
                  <c:v>20.397399999999998</c:v>
                </c:pt>
                <c:pt idx="4" formatCode="0.00">
                  <c:v>20.561399999999999</c:v>
                </c:pt>
                <c:pt idx="5" formatCode="0.00">
                  <c:v>20.428899999999999</c:v>
                </c:pt>
                <c:pt idx="6" formatCode="0.00">
                  <c:v>20.3934</c:v>
                </c:pt>
              </c:numCache>
            </c:numRef>
          </c:val>
          <c:smooth val="0"/>
        </c:ser>
        <c:ser>
          <c:idx val="1"/>
          <c:order val="1"/>
          <c:tx>
            <c:v>1 node - 2 cores</c:v>
          </c:tx>
          <c:spPr>
            <a:ln w="28440">
              <a:solidFill>
                <a:srgbClr val="C0504D"/>
              </a:solidFill>
              <a:round/>
            </a:ln>
          </c:spPr>
          <c:marker>
            <c:symbol val="circle"/>
            <c:size val="5"/>
            <c:spPr>
              <a:solidFill>
                <a:srgbClr val="C0504D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Sheet1!$C$10:$I$10</c:f>
              <c:strCache>
                <c:ptCount val="7"/>
                <c:pt idx="0">
                  <c:v>100M</c:v>
                </c:pt>
                <c:pt idx="1">
                  <c:v>316M</c:v>
                </c:pt>
                <c:pt idx="2">
                  <c:v>1000M</c:v>
                </c:pt>
                <c:pt idx="3">
                  <c:v>3162M</c:v>
                </c:pt>
                <c:pt idx="4">
                  <c:v>10000M</c:v>
                </c:pt>
                <c:pt idx="5">
                  <c:v>31623M</c:v>
                </c:pt>
                <c:pt idx="6">
                  <c:v>63246M</c:v>
                </c:pt>
              </c:strCache>
            </c:strRef>
          </c:cat>
          <c:val>
            <c:numRef>
              <c:f>Sheet1!$C$12:$I$12</c:f>
              <c:numCache>
                <c:formatCode>General</c:formatCode>
                <c:ptCount val="7"/>
                <c:pt idx="0">
                  <c:v>21.891999999999999</c:v>
                </c:pt>
                <c:pt idx="1">
                  <c:v>34.408000000000001</c:v>
                </c:pt>
                <c:pt idx="2">
                  <c:v>37.796666666666667</c:v>
                </c:pt>
                <c:pt idx="3">
                  <c:v>39.629100000000001</c:v>
                </c:pt>
                <c:pt idx="4" formatCode="0.00">
                  <c:v>40.413699999999999</c:v>
                </c:pt>
                <c:pt idx="5" formatCode="0.00">
                  <c:v>40.963999999999999</c:v>
                </c:pt>
                <c:pt idx="6" formatCode="0.00">
                  <c:v>40.864100000000001</c:v>
                </c:pt>
              </c:numCache>
            </c:numRef>
          </c:val>
          <c:smooth val="0"/>
        </c:ser>
        <c:ser>
          <c:idx val="2"/>
          <c:order val="2"/>
          <c:tx>
            <c:v>1 node - 4 cores</c:v>
          </c:tx>
          <c:spPr>
            <a:ln w="28440">
              <a:solidFill>
                <a:srgbClr val="9BBB59"/>
              </a:solidFill>
              <a:round/>
            </a:ln>
          </c:spPr>
          <c:marker>
            <c:symbol val="circle"/>
            <c:size val="5"/>
            <c:spPr>
              <a:solidFill>
                <a:srgbClr val="9BBB59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Sheet1!$C$10:$I$10</c:f>
              <c:strCache>
                <c:ptCount val="7"/>
                <c:pt idx="0">
                  <c:v>100M</c:v>
                </c:pt>
                <c:pt idx="1">
                  <c:v>316M</c:v>
                </c:pt>
                <c:pt idx="2">
                  <c:v>1000M</c:v>
                </c:pt>
                <c:pt idx="3">
                  <c:v>3162M</c:v>
                </c:pt>
                <c:pt idx="4">
                  <c:v>10000M</c:v>
                </c:pt>
                <c:pt idx="5">
                  <c:v>31623M</c:v>
                </c:pt>
                <c:pt idx="6">
                  <c:v>63246M</c:v>
                </c:pt>
              </c:strCache>
            </c:strRef>
          </c:cat>
          <c:val>
            <c:numRef>
              <c:f>Sheet1!$C$17:$I$17</c:f>
              <c:numCache>
                <c:formatCode>General</c:formatCode>
                <c:ptCount val="7"/>
                <c:pt idx="0">
                  <c:v>25.687999999999999</c:v>
                </c:pt>
                <c:pt idx="1">
                  <c:v>43.998000000000005</c:v>
                </c:pt>
                <c:pt idx="2">
                  <c:v>69.476666666666674</c:v>
                </c:pt>
                <c:pt idx="3">
                  <c:v>74.671999999999997</c:v>
                </c:pt>
                <c:pt idx="4" formatCode="0.00">
                  <c:v>77.9756</c:v>
                </c:pt>
                <c:pt idx="5" formatCode="0.00">
                  <c:v>80.179500000000004</c:v>
                </c:pt>
                <c:pt idx="6" formatCode="0.00">
                  <c:v>80.511700000000005</c:v>
                </c:pt>
              </c:numCache>
            </c:numRef>
          </c:val>
          <c:smooth val="0"/>
        </c:ser>
        <c:ser>
          <c:idx val="3"/>
          <c:order val="3"/>
          <c:tx>
            <c:v>1 node - 8 cores</c:v>
          </c:tx>
          <c:spPr>
            <a:ln w="28440">
              <a:solidFill>
                <a:srgbClr val="8064A2"/>
              </a:solidFill>
              <a:round/>
            </a:ln>
          </c:spPr>
          <c:marker>
            <c:symbol val="circle"/>
            <c:size val="5"/>
            <c:spPr>
              <a:solidFill>
                <a:srgbClr val="8064A2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Sheet1!$C$10:$I$10</c:f>
              <c:strCache>
                <c:ptCount val="7"/>
                <c:pt idx="0">
                  <c:v>100M</c:v>
                </c:pt>
                <c:pt idx="1">
                  <c:v>316M</c:v>
                </c:pt>
                <c:pt idx="2">
                  <c:v>1000M</c:v>
                </c:pt>
                <c:pt idx="3">
                  <c:v>3162M</c:v>
                </c:pt>
                <c:pt idx="4">
                  <c:v>10000M</c:v>
                </c:pt>
                <c:pt idx="5">
                  <c:v>31623M</c:v>
                </c:pt>
                <c:pt idx="6">
                  <c:v>63246M</c:v>
                </c:pt>
              </c:strCache>
            </c:strRef>
          </c:cat>
          <c:val>
            <c:numRef>
              <c:f>Sheet1!$C$22:$I$22</c:f>
              <c:numCache>
                <c:formatCode>General</c:formatCode>
                <c:ptCount val="7"/>
                <c:pt idx="0">
                  <c:v>32.634999999999998</c:v>
                </c:pt>
                <c:pt idx="1">
                  <c:v>87.33</c:v>
                </c:pt>
                <c:pt idx="2">
                  <c:v>112.02200000000001</c:v>
                </c:pt>
                <c:pt idx="3">
                  <c:v>134.73099999999999</c:v>
                </c:pt>
                <c:pt idx="4" formatCode="0.00">
                  <c:v>146.542</c:v>
                </c:pt>
                <c:pt idx="5" formatCode="0.00">
                  <c:v>155.119</c:v>
                </c:pt>
                <c:pt idx="6" formatCode="0.00">
                  <c:v>156.91800000000001</c:v>
                </c:pt>
              </c:numCache>
            </c:numRef>
          </c:val>
          <c:smooth val="0"/>
        </c:ser>
        <c:ser>
          <c:idx val="4"/>
          <c:order val="4"/>
          <c:tx>
            <c:v>1 node - 12 cores</c:v>
          </c:tx>
          <c:spPr>
            <a:ln w="28440">
              <a:solidFill>
                <a:srgbClr val="4BACC6"/>
              </a:solidFill>
              <a:round/>
            </a:ln>
          </c:spPr>
          <c:marker>
            <c:symbol val="circle"/>
            <c:size val="5"/>
            <c:spPr>
              <a:solidFill>
                <a:srgbClr val="4BACC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Sheet1!$C$10:$I$10</c:f>
              <c:strCache>
                <c:ptCount val="7"/>
                <c:pt idx="0">
                  <c:v>100M</c:v>
                </c:pt>
                <c:pt idx="1">
                  <c:v>316M</c:v>
                </c:pt>
                <c:pt idx="2">
                  <c:v>1000M</c:v>
                </c:pt>
                <c:pt idx="3">
                  <c:v>3162M</c:v>
                </c:pt>
                <c:pt idx="4">
                  <c:v>10000M</c:v>
                </c:pt>
                <c:pt idx="5">
                  <c:v>31623M</c:v>
                </c:pt>
                <c:pt idx="6">
                  <c:v>63246M</c:v>
                </c:pt>
              </c:strCache>
            </c:strRef>
          </c:cat>
          <c:val>
            <c:numRef>
              <c:f>Sheet1!$C$27:$I$27</c:f>
              <c:numCache>
                <c:formatCode>General</c:formatCode>
                <c:ptCount val="7"/>
                <c:pt idx="0">
                  <c:v>43.277999999999999</c:v>
                </c:pt>
                <c:pt idx="1">
                  <c:v>95.61666666666666</c:v>
                </c:pt>
                <c:pt idx="2">
                  <c:v>144.54599999999999</c:v>
                </c:pt>
                <c:pt idx="3">
                  <c:v>184.887</c:v>
                </c:pt>
                <c:pt idx="4" formatCode="0.00">
                  <c:v>206.886</c:v>
                </c:pt>
                <c:pt idx="5" formatCode="0.00">
                  <c:v>226.077</c:v>
                </c:pt>
                <c:pt idx="6" formatCode="0.00">
                  <c:v>229.304</c:v>
                </c:pt>
              </c:numCache>
            </c:numRef>
          </c:val>
          <c:smooth val="0"/>
        </c:ser>
        <c:ser>
          <c:idx val="5"/>
          <c:order val="5"/>
          <c:tx>
            <c:v>1 node - 16 cores</c:v>
          </c:tx>
          <c:spPr>
            <a:ln w="28440">
              <a:solidFill>
                <a:srgbClr val="F79646"/>
              </a:solidFill>
              <a:round/>
            </a:ln>
          </c:spPr>
          <c:marker>
            <c:symbol val="circle"/>
            <c:size val="5"/>
            <c:spPr>
              <a:solidFill>
                <a:srgbClr val="F7964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Sheet1!$C$10:$I$10</c:f>
              <c:strCache>
                <c:ptCount val="7"/>
                <c:pt idx="0">
                  <c:v>100M</c:v>
                </c:pt>
                <c:pt idx="1">
                  <c:v>316M</c:v>
                </c:pt>
                <c:pt idx="2">
                  <c:v>1000M</c:v>
                </c:pt>
                <c:pt idx="3">
                  <c:v>3162M</c:v>
                </c:pt>
                <c:pt idx="4">
                  <c:v>10000M</c:v>
                </c:pt>
                <c:pt idx="5">
                  <c:v>31623M</c:v>
                </c:pt>
                <c:pt idx="6">
                  <c:v>63246M</c:v>
                </c:pt>
              </c:strCache>
            </c:strRef>
          </c:cat>
          <c:val>
            <c:numRef>
              <c:f>Sheet1!$C$32:$I$32</c:f>
              <c:numCache>
                <c:formatCode>General</c:formatCode>
                <c:ptCount val="7"/>
                <c:pt idx="0">
                  <c:v>45.540000000000006</c:v>
                </c:pt>
                <c:pt idx="1">
                  <c:v>99.1</c:v>
                </c:pt>
                <c:pt idx="2">
                  <c:v>162.47</c:v>
                </c:pt>
                <c:pt idx="3">
                  <c:v>223.20050000000001</c:v>
                </c:pt>
                <c:pt idx="4" formatCode="0.00">
                  <c:v>259.29599999999999</c:v>
                </c:pt>
                <c:pt idx="5" formatCode="0.00">
                  <c:v>291.988</c:v>
                </c:pt>
                <c:pt idx="6" formatCode="0.00">
                  <c:v>297.79399999999998</c:v>
                </c:pt>
              </c:numCache>
            </c:numRef>
          </c:val>
          <c:smooth val="0"/>
        </c:ser>
        <c:ser>
          <c:idx val="6"/>
          <c:order val="6"/>
          <c:tx>
            <c:v>1 node - 24 cores</c:v>
          </c:tx>
          <c:spPr>
            <a:ln w="28440">
              <a:solidFill>
                <a:srgbClr val="2C4D75"/>
              </a:solidFill>
              <a:round/>
            </a:ln>
          </c:spPr>
          <c:marker>
            <c:symbol val="circle"/>
            <c:size val="5"/>
            <c:spPr>
              <a:solidFill>
                <a:srgbClr val="2C4D75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Sheet1!$C$10:$I$10</c:f>
              <c:strCache>
                <c:ptCount val="7"/>
                <c:pt idx="0">
                  <c:v>100M</c:v>
                </c:pt>
                <c:pt idx="1">
                  <c:v>316M</c:v>
                </c:pt>
                <c:pt idx="2">
                  <c:v>1000M</c:v>
                </c:pt>
                <c:pt idx="3">
                  <c:v>3162M</c:v>
                </c:pt>
                <c:pt idx="4">
                  <c:v>10000M</c:v>
                </c:pt>
                <c:pt idx="5">
                  <c:v>31623M</c:v>
                </c:pt>
                <c:pt idx="6">
                  <c:v>63246M</c:v>
                </c:pt>
              </c:strCache>
            </c:strRef>
          </c:cat>
          <c:val>
            <c:numRef>
              <c:f>Sheet1!$C$37:$I$37</c:f>
              <c:numCache>
                <c:formatCode>General</c:formatCode>
                <c:ptCount val="7"/>
                <c:pt idx="0">
                  <c:v>49.661999999999999</c:v>
                </c:pt>
                <c:pt idx="1">
                  <c:v>116.23400000000001</c:v>
                </c:pt>
                <c:pt idx="2" formatCode="0.00">
                  <c:v>195.74859999999998</c:v>
                </c:pt>
                <c:pt idx="3">
                  <c:v>285.3415</c:v>
                </c:pt>
                <c:pt idx="4" formatCode="0.00">
                  <c:v>345.59199999999998</c:v>
                </c:pt>
                <c:pt idx="5" formatCode="0.00">
                  <c:v>413.33699999999999</c:v>
                </c:pt>
                <c:pt idx="6" formatCode="0.00">
                  <c:v>423.33499999999998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98578160"/>
        <c:axId val="98578720"/>
      </c:lineChart>
      <c:catAx>
        <c:axId val="9857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>
                    <a:solidFill>
                      <a:srgbClr val="595959"/>
                    </a:solidFill>
                    <a:latin typeface="Calibri"/>
                  </a:rPr>
                  <a:t>Mem</a:t>
                </a:r>
              </a:p>
            </c:rich>
          </c:tx>
          <c:layout/>
          <c:overlay val="1"/>
        </c:title>
        <c:numFmt formatCode="General" sourceLinked="0"/>
        <c:majorTickMark val="out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crossAx val="98578720"/>
        <c:crosses val="autoZero"/>
        <c:auto val="1"/>
        <c:lblAlgn val="ctr"/>
        <c:lblOffset val="100"/>
        <c:noMultiLvlLbl val="1"/>
      </c:catAx>
      <c:valAx>
        <c:axId val="98578720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>
                    <a:solidFill>
                      <a:srgbClr val="595959"/>
                    </a:solidFill>
                    <a:latin typeface="Calibri"/>
                  </a:rPr>
                  <a:t>Gflops</a:t>
                </a:r>
              </a:p>
            </c:rich>
          </c:tx>
          <c:layout/>
          <c:overlay val="1"/>
        </c:title>
        <c:numFmt formatCode="General" sourceLinked="1"/>
        <c:majorTickMark val="out"/>
        <c:minorTickMark val="none"/>
        <c:tickLblPos val="nextTo"/>
        <c:spPr>
          <a:ln w="9360">
            <a:noFill/>
          </a:ln>
        </c:spPr>
        <c:crossAx val="98578160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lineChart>
        <c:grouping val="standard"/>
        <c:varyColors val="1"/>
        <c:ser>
          <c:idx val="0"/>
          <c:order val="0"/>
          <c:tx>
            <c:v>1 node - 24 cores</c:v>
          </c:tx>
          <c:spPr>
            <a:ln w="28440">
              <a:solidFill>
                <a:srgbClr val="2C4D75"/>
              </a:solidFill>
              <a:round/>
            </a:ln>
          </c:spPr>
          <c:marker>
            <c:symbol val="circle"/>
            <c:size val="5"/>
            <c:spPr>
              <a:solidFill>
                <a:srgbClr val="2C4D75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Sheet1!$C$65:$I$65</c:f>
              <c:strCache>
                <c:ptCount val="7"/>
                <c:pt idx="0">
                  <c:v>100M</c:v>
                </c:pt>
                <c:pt idx="1">
                  <c:v>316M</c:v>
                </c:pt>
                <c:pt idx="2">
                  <c:v>1000M</c:v>
                </c:pt>
                <c:pt idx="3">
                  <c:v>3162M</c:v>
                </c:pt>
                <c:pt idx="4">
                  <c:v>10000M</c:v>
                </c:pt>
                <c:pt idx="5">
                  <c:v>31623M</c:v>
                </c:pt>
                <c:pt idx="6">
                  <c:v>63246M</c:v>
                </c:pt>
              </c:strCache>
            </c:strRef>
          </c:cat>
          <c:val>
            <c:numRef>
              <c:f>Sheet1!$C$37:$I$37</c:f>
              <c:numCache>
                <c:formatCode>General</c:formatCode>
                <c:ptCount val="7"/>
                <c:pt idx="0">
                  <c:v>49.661999999999999</c:v>
                </c:pt>
                <c:pt idx="1">
                  <c:v>116.23400000000001</c:v>
                </c:pt>
                <c:pt idx="2" formatCode="0.00">
                  <c:v>195.74859999999998</c:v>
                </c:pt>
                <c:pt idx="3">
                  <c:v>285.3415</c:v>
                </c:pt>
                <c:pt idx="4" formatCode="0.00">
                  <c:v>345.59199999999998</c:v>
                </c:pt>
                <c:pt idx="5" formatCode="0.00">
                  <c:v>413.33699999999999</c:v>
                </c:pt>
                <c:pt idx="6" formatCode="0.00">
                  <c:v>423.33499999999998</c:v>
                </c:pt>
              </c:numCache>
            </c:numRef>
          </c:val>
          <c:smooth val="0"/>
        </c:ser>
        <c:ser>
          <c:idx val="1"/>
          <c:order val="1"/>
          <c:tx>
            <c:v>2 nodes - 48 cores</c:v>
          </c:tx>
          <c:spPr>
            <a:ln w="28440">
              <a:solidFill>
                <a:srgbClr val="772C2A"/>
              </a:solidFill>
              <a:round/>
            </a:ln>
          </c:spPr>
          <c:marker>
            <c:symbol val="circle"/>
            <c:size val="5"/>
            <c:spPr>
              <a:solidFill>
                <a:srgbClr val="772C2A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Sheet1!$C$65:$I$65</c:f>
              <c:strCache>
                <c:ptCount val="7"/>
                <c:pt idx="0">
                  <c:v>100M</c:v>
                </c:pt>
                <c:pt idx="1">
                  <c:v>316M</c:v>
                </c:pt>
                <c:pt idx="2">
                  <c:v>1000M</c:v>
                </c:pt>
                <c:pt idx="3">
                  <c:v>3162M</c:v>
                </c:pt>
                <c:pt idx="4">
                  <c:v>10000M</c:v>
                </c:pt>
                <c:pt idx="5">
                  <c:v>31623M</c:v>
                </c:pt>
                <c:pt idx="6">
                  <c:v>63246M</c:v>
                </c:pt>
              </c:strCache>
            </c:strRef>
          </c:cat>
          <c:val>
            <c:numRef>
              <c:f>Sheet1!$C$42:$I$42</c:f>
              <c:numCache>
                <c:formatCode>General</c:formatCode>
                <c:ptCount val="7"/>
                <c:pt idx="0">
                  <c:v>37</c:v>
                </c:pt>
                <c:pt idx="1">
                  <c:v>95.4</c:v>
                </c:pt>
                <c:pt idx="2">
                  <c:v>186.1</c:v>
                </c:pt>
                <c:pt idx="3">
                  <c:v>367.7</c:v>
                </c:pt>
                <c:pt idx="4">
                  <c:v>596.4</c:v>
                </c:pt>
                <c:pt idx="5">
                  <c:v>758.9</c:v>
                </c:pt>
                <c:pt idx="6">
                  <c:v>825.4</c:v>
                </c:pt>
              </c:numCache>
            </c:numRef>
          </c:val>
          <c:smooth val="0"/>
        </c:ser>
        <c:ser>
          <c:idx val="2"/>
          <c:order val="2"/>
          <c:tx>
            <c:v>3 nodes - 72 cores </c:v>
          </c:tx>
          <c:spPr>
            <a:ln w="28440">
              <a:solidFill>
                <a:srgbClr val="5F7530"/>
              </a:solidFill>
              <a:round/>
            </a:ln>
          </c:spPr>
          <c:marker>
            <c:symbol val="circle"/>
            <c:size val="5"/>
            <c:spPr>
              <a:solidFill>
                <a:srgbClr val="5F753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Sheet1!$C$65:$I$65</c:f>
              <c:strCache>
                <c:ptCount val="7"/>
                <c:pt idx="0">
                  <c:v>100M</c:v>
                </c:pt>
                <c:pt idx="1">
                  <c:v>316M</c:v>
                </c:pt>
                <c:pt idx="2">
                  <c:v>1000M</c:v>
                </c:pt>
                <c:pt idx="3">
                  <c:v>3162M</c:v>
                </c:pt>
                <c:pt idx="4">
                  <c:v>10000M</c:v>
                </c:pt>
                <c:pt idx="5">
                  <c:v>31623M</c:v>
                </c:pt>
                <c:pt idx="6">
                  <c:v>63246M</c:v>
                </c:pt>
              </c:strCache>
            </c:strRef>
          </c:cat>
          <c:val>
            <c:numRef>
              <c:f>Sheet1!$C$47:$I$47</c:f>
              <c:numCache>
                <c:formatCode>General</c:formatCode>
                <c:ptCount val="7"/>
                <c:pt idx="0">
                  <c:v>30.6</c:v>
                </c:pt>
                <c:pt idx="1">
                  <c:v>69.5</c:v>
                </c:pt>
                <c:pt idx="2">
                  <c:v>153.69999999999999</c:v>
                </c:pt>
                <c:pt idx="3">
                  <c:v>294</c:v>
                </c:pt>
                <c:pt idx="4">
                  <c:v>529.6</c:v>
                </c:pt>
                <c:pt idx="5">
                  <c:v>858.4</c:v>
                </c:pt>
                <c:pt idx="6">
                  <c:v>1023.2</c:v>
                </c:pt>
              </c:numCache>
            </c:numRef>
          </c:val>
          <c:smooth val="0"/>
        </c:ser>
        <c:ser>
          <c:idx val="3"/>
          <c:order val="3"/>
          <c:tx>
            <c:v>4 nodes - 96 cores</c:v>
          </c:tx>
          <c:spPr>
            <a:ln w="28440">
              <a:solidFill>
                <a:srgbClr val="4D3B62"/>
              </a:solidFill>
              <a:round/>
            </a:ln>
          </c:spPr>
          <c:marker>
            <c:symbol val="circle"/>
            <c:size val="5"/>
            <c:spPr>
              <a:solidFill>
                <a:srgbClr val="4D3B62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Sheet1!$C$65:$I$65</c:f>
              <c:strCache>
                <c:ptCount val="7"/>
                <c:pt idx="0">
                  <c:v>100M</c:v>
                </c:pt>
                <c:pt idx="1">
                  <c:v>316M</c:v>
                </c:pt>
                <c:pt idx="2">
                  <c:v>1000M</c:v>
                </c:pt>
                <c:pt idx="3">
                  <c:v>3162M</c:v>
                </c:pt>
                <c:pt idx="4">
                  <c:v>10000M</c:v>
                </c:pt>
                <c:pt idx="5">
                  <c:v>31623M</c:v>
                </c:pt>
                <c:pt idx="6">
                  <c:v>63246M</c:v>
                </c:pt>
              </c:strCache>
            </c:strRef>
          </c:cat>
          <c:val>
            <c:numRef>
              <c:f>Sheet1!$C$52:$I$52</c:f>
              <c:numCache>
                <c:formatCode>General</c:formatCode>
                <c:ptCount val="7"/>
                <c:pt idx="0">
                  <c:v>35.6</c:v>
                </c:pt>
                <c:pt idx="1">
                  <c:v>87</c:v>
                </c:pt>
                <c:pt idx="2">
                  <c:v>177.8</c:v>
                </c:pt>
                <c:pt idx="3">
                  <c:v>345.6</c:v>
                </c:pt>
                <c:pt idx="4">
                  <c:v>634.70000000000005</c:v>
                </c:pt>
                <c:pt idx="5">
                  <c:v>1062.2</c:v>
                </c:pt>
                <c:pt idx="6">
                  <c:v>1285.3</c:v>
                </c:pt>
              </c:numCache>
            </c:numRef>
          </c:val>
          <c:smooth val="0"/>
        </c:ser>
        <c:ser>
          <c:idx val="4"/>
          <c:order val="4"/>
          <c:tx>
            <c:v>6 nodes - 144 cores</c:v>
          </c:tx>
          <c:spPr>
            <a:ln w="28440">
              <a:solidFill>
                <a:srgbClr val="276A7C"/>
              </a:solidFill>
              <a:round/>
            </a:ln>
          </c:spPr>
          <c:marker>
            <c:symbol val="circle"/>
            <c:size val="5"/>
            <c:spPr>
              <a:solidFill>
                <a:srgbClr val="276A7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Sheet1!$C$65:$I$65</c:f>
              <c:strCache>
                <c:ptCount val="7"/>
                <c:pt idx="0">
                  <c:v>100M</c:v>
                </c:pt>
                <c:pt idx="1">
                  <c:v>316M</c:v>
                </c:pt>
                <c:pt idx="2">
                  <c:v>1000M</c:v>
                </c:pt>
                <c:pt idx="3">
                  <c:v>3162M</c:v>
                </c:pt>
                <c:pt idx="4">
                  <c:v>10000M</c:v>
                </c:pt>
                <c:pt idx="5">
                  <c:v>31623M</c:v>
                </c:pt>
                <c:pt idx="6">
                  <c:v>63246M</c:v>
                </c:pt>
              </c:strCache>
            </c:strRef>
          </c:cat>
          <c:val>
            <c:numRef>
              <c:f>Sheet1!$C$57:$I$57</c:f>
              <c:numCache>
                <c:formatCode>General</c:formatCode>
                <c:ptCount val="7"/>
                <c:pt idx="0">
                  <c:v>39.6</c:v>
                </c:pt>
                <c:pt idx="1">
                  <c:v>99.3</c:v>
                </c:pt>
                <c:pt idx="2">
                  <c:v>196.7</c:v>
                </c:pt>
                <c:pt idx="3">
                  <c:v>378.8</c:v>
                </c:pt>
                <c:pt idx="4">
                  <c:v>740.8</c:v>
                </c:pt>
                <c:pt idx="5">
                  <c:v>1266.8</c:v>
                </c:pt>
                <c:pt idx="6">
                  <c:v>1616.3</c:v>
                </c:pt>
              </c:numCache>
            </c:numRef>
          </c:val>
          <c:smooth val="0"/>
        </c:ser>
        <c:ser>
          <c:idx val="5"/>
          <c:order val="5"/>
          <c:tx>
            <c:v>8 nodes - 192 cores</c:v>
          </c:tx>
          <c:spPr>
            <a:ln w="28440">
              <a:solidFill>
                <a:srgbClr val="B65708"/>
              </a:solidFill>
              <a:round/>
            </a:ln>
          </c:spPr>
          <c:marker>
            <c:symbol val="circle"/>
            <c:size val="5"/>
            <c:spPr>
              <a:solidFill>
                <a:srgbClr val="B65708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Sheet1!$C$65:$I$65</c:f>
              <c:strCache>
                <c:ptCount val="7"/>
                <c:pt idx="0">
                  <c:v>100M</c:v>
                </c:pt>
                <c:pt idx="1">
                  <c:v>316M</c:v>
                </c:pt>
                <c:pt idx="2">
                  <c:v>1000M</c:v>
                </c:pt>
                <c:pt idx="3">
                  <c:v>3162M</c:v>
                </c:pt>
                <c:pt idx="4">
                  <c:v>10000M</c:v>
                </c:pt>
                <c:pt idx="5">
                  <c:v>31623M</c:v>
                </c:pt>
                <c:pt idx="6">
                  <c:v>63246M</c:v>
                </c:pt>
              </c:strCache>
            </c:strRef>
          </c:cat>
          <c:val>
            <c:numRef>
              <c:f>Sheet1!$C$62:$I$62</c:f>
              <c:numCache>
                <c:formatCode>General</c:formatCode>
                <c:ptCount val="7"/>
                <c:pt idx="0">
                  <c:v>51.15</c:v>
                </c:pt>
                <c:pt idx="1">
                  <c:v>113</c:v>
                </c:pt>
                <c:pt idx="2">
                  <c:v>229.2</c:v>
                </c:pt>
                <c:pt idx="3">
                  <c:v>434.7</c:v>
                </c:pt>
                <c:pt idx="4">
                  <c:v>811.9</c:v>
                </c:pt>
                <c:pt idx="5">
                  <c:v>1450.4</c:v>
                </c:pt>
                <c:pt idx="6">
                  <c:v>1913</c:v>
                </c:pt>
              </c:numCache>
            </c:numRef>
          </c:val>
          <c:smooth val="0"/>
        </c:ser>
        <c:ser>
          <c:idx val="6"/>
          <c:order val="6"/>
          <c:tx>
            <c:v>10 nodes - 240 cores</c:v>
          </c:tx>
          <c:spPr>
            <a:ln w="28440">
              <a:solidFill>
                <a:srgbClr val="729ACA"/>
              </a:solidFill>
              <a:round/>
            </a:ln>
          </c:spPr>
          <c:marker>
            <c:symbol val="circle"/>
            <c:size val="5"/>
            <c:spPr>
              <a:solidFill>
                <a:srgbClr val="729ACA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Sheet1!$C$65:$I$65</c:f>
              <c:strCache>
                <c:ptCount val="7"/>
                <c:pt idx="0">
                  <c:v>100M</c:v>
                </c:pt>
                <c:pt idx="1">
                  <c:v>316M</c:v>
                </c:pt>
                <c:pt idx="2">
                  <c:v>1000M</c:v>
                </c:pt>
                <c:pt idx="3">
                  <c:v>3162M</c:v>
                </c:pt>
                <c:pt idx="4">
                  <c:v>10000M</c:v>
                </c:pt>
                <c:pt idx="5">
                  <c:v>31623M</c:v>
                </c:pt>
                <c:pt idx="6">
                  <c:v>63246M</c:v>
                </c:pt>
              </c:strCache>
            </c:strRef>
          </c:cat>
          <c:val>
            <c:numRef>
              <c:f>Sheet1!$C$67:$I$67</c:f>
              <c:numCache>
                <c:formatCode>General</c:formatCode>
                <c:ptCount val="7"/>
                <c:pt idx="0">
                  <c:v>50.82</c:v>
                </c:pt>
                <c:pt idx="1">
                  <c:v>117.6</c:v>
                </c:pt>
                <c:pt idx="2">
                  <c:v>243.4</c:v>
                </c:pt>
                <c:pt idx="3">
                  <c:v>462</c:v>
                </c:pt>
                <c:pt idx="4">
                  <c:v>873.8</c:v>
                </c:pt>
                <c:pt idx="5">
                  <c:v>1583.11</c:v>
                </c:pt>
                <c:pt idx="6" formatCode="0.00">
                  <c:v>2152.9299999999998</c:v>
                </c:pt>
              </c:numCache>
            </c:numRef>
          </c:val>
          <c:smooth val="0"/>
        </c:ser>
        <c:ser>
          <c:idx val="7"/>
          <c:order val="7"/>
          <c:tx>
            <c:v>288 cores - 12 nodes</c:v>
          </c:tx>
          <c:spPr>
            <a:ln w="28440">
              <a:solidFill>
                <a:srgbClr val="4F81BD"/>
              </a:solidFill>
              <a:round/>
            </a:ln>
          </c:spPr>
          <c:marker>
            <c:symbol val="circle"/>
            <c:size val="5"/>
            <c:spPr>
              <a:solidFill>
                <a:srgbClr val="4F81BD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Sheet1!$C$65:$I$65</c:f>
              <c:strCache>
                <c:ptCount val="7"/>
                <c:pt idx="0">
                  <c:v>100M</c:v>
                </c:pt>
                <c:pt idx="1">
                  <c:v>316M</c:v>
                </c:pt>
                <c:pt idx="2">
                  <c:v>1000M</c:v>
                </c:pt>
                <c:pt idx="3">
                  <c:v>3162M</c:v>
                </c:pt>
                <c:pt idx="4">
                  <c:v>10000M</c:v>
                </c:pt>
                <c:pt idx="5">
                  <c:v>31623M</c:v>
                </c:pt>
                <c:pt idx="6">
                  <c:v>63246M</c:v>
                </c:pt>
              </c:strCache>
            </c:strRef>
          </c:cat>
          <c:val>
            <c:numRef>
              <c:f>Sheet1!$C$72:$I$72</c:f>
              <c:numCache>
                <c:formatCode>0.00</c:formatCode>
                <c:ptCount val="7"/>
                <c:pt idx="0">
                  <c:v>60.052799999999998</c:v>
                </c:pt>
                <c:pt idx="1">
                  <c:v>132.62899999999999</c:v>
                </c:pt>
                <c:pt idx="2">
                  <c:v>272.43</c:v>
                </c:pt>
                <c:pt idx="3">
                  <c:v>505.05099999999999</c:v>
                </c:pt>
                <c:pt idx="4">
                  <c:v>950.98400000000004</c:v>
                </c:pt>
                <c:pt idx="5">
                  <c:v>1706.32</c:v>
                </c:pt>
                <c:pt idx="6">
                  <c:v>2328.3000000000002</c:v>
                </c:pt>
              </c:numCache>
            </c:numRef>
          </c:val>
          <c:smooth val="0"/>
        </c:ser>
        <c:ser>
          <c:idx val="8"/>
          <c:order val="8"/>
          <c:tx>
            <c:v>336 cores - 14 nodes</c:v>
          </c:tx>
          <c:spPr>
            <a:ln w="28440">
              <a:solidFill>
                <a:srgbClr val="C0504D"/>
              </a:solidFill>
              <a:round/>
            </a:ln>
          </c:spPr>
          <c:marker>
            <c:symbol val="circle"/>
            <c:size val="5"/>
            <c:spPr>
              <a:solidFill>
                <a:srgbClr val="C0504D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Sheet1!$C$65:$I$65</c:f>
              <c:strCache>
                <c:ptCount val="7"/>
                <c:pt idx="0">
                  <c:v>100M</c:v>
                </c:pt>
                <c:pt idx="1">
                  <c:v>316M</c:v>
                </c:pt>
                <c:pt idx="2">
                  <c:v>1000M</c:v>
                </c:pt>
                <c:pt idx="3">
                  <c:v>3162M</c:v>
                </c:pt>
                <c:pt idx="4">
                  <c:v>10000M</c:v>
                </c:pt>
                <c:pt idx="5">
                  <c:v>31623M</c:v>
                </c:pt>
                <c:pt idx="6">
                  <c:v>63246M</c:v>
                </c:pt>
              </c:strCache>
            </c:strRef>
          </c:cat>
          <c:val>
            <c:numRef>
              <c:f>Sheet1!$C$77:$I$77</c:f>
              <c:numCache>
                <c:formatCode>0.00</c:formatCode>
                <c:ptCount val="7"/>
                <c:pt idx="0">
                  <c:v>63.243699999999997</c:v>
                </c:pt>
                <c:pt idx="1">
                  <c:v>142.17099999999999</c:v>
                </c:pt>
                <c:pt idx="2">
                  <c:v>290.59800000000001</c:v>
                </c:pt>
                <c:pt idx="3">
                  <c:v>545.53800000000001</c:v>
                </c:pt>
                <c:pt idx="4">
                  <c:v>1103.6300000000001</c:v>
                </c:pt>
                <c:pt idx="5">
                  <c:v>1818.99</c:v>
                </c:pt>
                <c:pt idx="6">
                  <c:v>2515.64</c:v>
                </c:pt>
              </c:numCache>
            </c:numRef>
          </c:val>
          <c:smooth val="0"/>
        </c:ser>
        <c:ser>
          <c:idx val="9"/>
          <c:order val="9"/>
          <c:tx>
            <c:v>384 cores - 16 nodes</c:v>
          </c:tx>
          <c:spPr>
            <a:ln w="28440">
              <a:solidFill>
                <a:srgbClr val="9BBB59"/>
              </a:solidFill>
              <a:round/>
            </a:ln>
          </c:spPr>
          <c:marker>
            <c:symbol val="circle"/>
            <c:size val="5"/>
            <c:spPr>
              <a:solidFill>
                <a:srgbClr val="9BBB59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Sheet1!$C$65:$I$65</c:f>
              <c:strCache>
                <c:ptCount val="7"/>
                <c:pt idx="0">
                  <c:v>100M</c:v>
                </c:pt>
                <c:pt idx="1">
                  <c:v>316M</c:v>
                </c:pt>
                <c:pt idx="2">
                  <c:v>1000M</c:v>
                </c:pt>
                <c:pt idx="3">
                  <c:v>3162M</c:v>
                </c:pt>
                <c:pt idx="4">
                  <c:v>10000M</c:v>
                </c:pt>
                <c:pt idx="5">
                  <c:v>31623M</c:v>
                </c:pt>
                <c:pt idx="6">
                  <c:v>63246M</c:v>
                </c:pt>
              </c:strCache>
            </c:strRef>
          </c:cat>
          <c:val>
            <c:numRef>
              <c:f>Sheet1!$C$82:$I$82</c:f>
              <c:numCache>
                <c:formatCode>0.00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202445920"/>
        <c:axId val="202446480"/>
      </c:lineChart>
      <c:catAx>
        <c:axId val="20244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>
                    <a:solidFill>
                      <a:srgbClr val="595959"/>
                    </a:solidFill>
                    <a:latin typeface="Calibri"/>
                  </a:rPr>
                  <a:t>Mem</a:t>
                </a:r>
              </a:p>
            </c:rich>
          </c:tx>
          <c:layout/>
          <c:overlay val="1"/>
        </c:title>
        <c:numFmt formatCode="General" sourceLinked="0"/>
        <c:majorTickMark val="out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crossAx val="202446480"/>
        <c:crosses val="autoZero"/>
        <c:auto val="1"/>
        <c:lblAlgn val="ctr"/>
        <c:lblOffset val="100"/>
        <c:noMultiLvlLbl val="1"/>
      </c:catAx>
      <c:valAx>
        <c:axId val="202446480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>
                    <a:solidFill>
                      <a:srgbClr val="595959"/>
                    </a:solidFill>
                    <a:latin typeface="Calibri"/>
                  </a:rPr>
                  <a:t>Gflops</a:t>
                </a:r>
              </a:p>
            </c:rich>
          </c:tx>
          <c:layout>
            <c:manualLayout>
              <c:xMode val="edge"/>
              <c:yMode val="edge"/>
              <c:x val="1.7187672694381977E-2"/>
              <c:y val="0.53793422897790433"/>
            </c:manualLayout>
          </c:layout>
          <c:overlay val="1"/>
        </c:title>
        <c:numFmt formatCode="General" sourceLinked="1"/>
        <c:majorTickMark val="out"/>
        <c:minorTickMark val="none"/>
        <c:tickLblPos val="nextTo"/>
        <c:spPr>
          <a:ln w="9360">
            <a:noFill/>
          </a:ln>
        </c:spPr>
        <c:crossAx val="202445920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410870516185476"/>
          <c:y val="0.19486111111111112"/>
          <c:w val="0.84589129483814518"/>
          <c:h val="0.7208876494604841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Sheet1!$H$88:$I$88</c:f>
              <c:strCache>
                <c:ptCount val="2"/>
                <c:pt idx="0">
                  <c:v>100M</c:v>
                </c:pt>
                <c:pt idx="1">
                  <c:v>63246M</c:v>
                </c:pt>
              </c:strCache>
            </c:strRef>
          </c:cat>
          <c:val>
            <c:numRef>
              <c:f>Sheet1!$H$89:$I$89</c:f>
              <c:numCache>
                <c:formatCode>0.00</c:formatCode>
                <c:ptCount val="2"/>
                <c:pt idx="0">
                  <c:v>1625.34</c:v>
                </c:pt>
                <c:pt idx="1">
                  <c:v>1600.68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949680"/>
        <c:axId val="205952480"/>
      </c:lineChart>
      <c:catAx>
        <c:axId val="20594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52480"/>
        <c:crosses val="autoZero"/>
        <c:auto val="1"/>
        <c:lblAlgn val="ctr"/>
        <c:lblOffset val="100"/>
        <c:noMultiLvlLbl val="0"/>
      </c:catAx>
      <c:valAx>
        <c:axId val="20595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4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388800</xdr:colOff>
      <xdr:row>1</xdr:row>
      <xdr:rowOff>38520</xdr:rowOff>
    </xdr:from>
    <xdr:to>
      <xdr:col>21</xdr:col>
      <xdr:colOff>559800</xdr:colOff>
      <xdr:row>28</xdr:row>
      <xdr:rowOff>190440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426960</xdr:colOff>
      <xdr:row>29</xdr:row>
      <xdr:rowOff>162360</xdr:rowOff>
    </xdr:from>
    <xdr:to>
      <xdr:col>22</xdr:col>
      <xdr:colOff>219075</xdr:colOff>
      <xdr:row>73</xdr:row>
      <xdr:rowOff>38100</xdr:rowOff>
    </xdr:to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376237</xdr:colOff>
      <xdr:row>94</xdr:row>
      <xdr:rowOff>114300</xdr:rowOff>
    </xdr:from>
    <xdr:to>
      <xdr:col>8</xdr:col>
      <xdr:colOff>52387</xdr:colOff>
      <xdr:row>109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abSelected="1" topLeftCell="A82" zoomScaleNormal="100" workbookViewId="0">
      <selection activeCell="H89" sqref="H89"/>
    </sheetView>
  </sheetViews>
  <sheetFormatPr defaultRowHeight="15" x14ac:dyDescent="0.25"/>
  <cols>
    <col min="1" max="1" width="13.42578125"/>
    <col min="2" max="1025" width="8.5703125"/>
  </cols>
  <sheetData>
    <row r="1" spans="1:9" x14ac:dyDescent="0.25">
      <c r="A1" t="s">
        <v>0</v>
      </c>
    </row>
    <row r="2" spans="1:9" x14ac:dyDescent="0.25">
      <c r="A2" t="s">
        <v>1</v>
      </c>
      <c r="C2">
        <v>240</v>
      </c>
    </row>
    <row r="4" spans="1:9" x14ac:dyDescent="0.25">
      <c r="A4" t="s">
        <v>2</v>
      </c>
      <c r="C4" t="s">
        <v>3</v>
      </c>
    </row>
    <row r="5" spans="1:9" x14ac:dyDescent="0.25">
      <c r="A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s="1" t="s">
        <v>11</v>
      </c>
    </row>
    <row r="6" spans="1:9" x14ac:dyDescent="0.25">
      <c r="A6" t="s">
        <v>12</v>
      </c>
      <c r="C6">
        <v>3360</v>
      </c>
      <c r="D6">
        <v>6000</v>
      </c>
      <c r="E6">
        <v>10320</v>
      </c>
      <c r="F6">
        <v>18480</v>
      </c>
      <c r="G6">
        <v>32640</v>
      </c>
      <c r="H6">
        <v>58080</v>
      </c>
      <c r="I6">
        <v>82080</v>
      </c>
    </row>
    <row r="7" spans="1:9" x14ac:dyDescent="0.25">
      <c r="A7" t="s">
        <v>13</v>
      </c>
      <c r="C7">
        <f>AVERAGE(18.47,14.67,11.96,18.76,15.02,11,13.54,13.84,17.13,18.36)</f>
        <v>15.275</v>
      </c>
      <c r="D7">
        <f>AVERAGE(18.57,18.93,18.01,19.98,18.3)</f>
        <v>18.758000000000003</v>
      </c>
      <c r="E7">
        <f>AVERAGE(19.955,20.15,19.9,19.76)</f>
        <v>19.94125</v>
      </c>
      <c r="F7">
        <f>AVERAGE(20.4884,20.3064)</f>
        <v>20.397399999999998</v>
      </c>
      <c r="G7" s="2">
        <v>20.561399999999999</v>
      </c>
      <c r="H7" s="2">
        <v>20.428899999999999</v>
      </c>
      <c r="I7" s="2">
        <v>20.3934</v>
      </c>
    </row>
    <row r="9" spans="1:9" x14ac:dyDescent="0.25">
      <c r="A9" t="s">
        <v>2</v>
      </c>
      <c r="C9" t="s">
        <v>14</v>
      </c>
    </row>
    <row r="10" spans="1:9" x14ac:dyDescent="0.25">
      <c r="A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s="1" t="s">
        <v>11</v>
      </c>
    </row>
    <row r="11" spans="1:9" x14ac:dyDescent="0.25">
      <c r="A11" t="s">
        <v>12</v>
      </c>
      <c r="C11">
        <v>3360</v>
      </c>
      <c r="D11">
        <v>6000</v>
      </c>
      <c r="E11">
        <v>10320</v>
      </c>
      <c r="F11">
        <v>18480</v>
      </c>
      <c r="G11">
        <v>32640</v>
      </c>
      <c r="H11">
        <v>58080</v>
      </c>
      <c r="I11">
        <v>82080</v>
      </c>
    </row>
    <row r="12" spans="1:9" x14ac:dyDescent="0.25">
      <c r="A12" t="s">
        <v>13</v>
      </c>
      <c r="C12">
        <f>AVERAGE(28.39,20.44,17.08,17.43,20.9,27.89,30.41,20.36,17.24,18.78)</f>
        <v>21.891999999999999</v>
      </c>
      <c r="D12">
        <f>AVERAGE(35.46,35.27,34.67,34.84,31.8)</f>
        <v>34.408000000000001</v>
      </c>
      <c r="E12">
        <f>AVERAGE(37.64,37.44,38.31)</f>
        <v>37.796666666666667</v>
      </c>
      <c r="F12">
        <f>AVERAGE(39.7049,39.5533)</f>
        <v>39.629100000000001</v>
      </c>
      <c r="G12" s="2">
        <v>40.413699999999999</v>
      </c>
      <c r="H12" s="2">
        <v>40.963999999999999</v>
      </c>
      <c r="I12" s="2">
        <v>40.864100000000001</v>
      </c>
    </row>
    <row r="14" spans="1:9" x14ac:dyDescent="0.25">
      <c r="A14" t="s">
        <v>2</v>
      </c>
      <c r="C14" t="s">
        <v>15</v>
      </c>
    </row>
    <row r="15" spans="1:9" x14ac:dyDescent="0.25">
      <c r="A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s="1" t="s">
        <v>11</v>
      </c>
    </row>
    <row r="16" spans="1:9" x14ac:dyDescent="0.25">
      <c r="A16" t="s">
        <v>12</v>
      </c>
      <c r="C16">
        <v>3360</v>
      </c>
      <c r="D16">
        <v>6000</v>
      </c>
      <c r="E16">
        <v>10320</v>
      </c>
      <c r="F16">
        <v>18480</v>
      </c>
      <c r="G16">
        <v>32640</v>
      </c>
      <c r="H16">
        <v>58080</v>
      </c>
      <c r="I16">
        <v>82080</v>
      </c>
    </row>
    <row r="17" spans="1:9" x14ac:dyDescent="0.25">
      <c r="A17" t="s">
        <v>13</v>
      </c>
      <c r="C17">
        <f>AVERAGE(27.27,18.45,26.49,48.8,34.81,18.4,22.16,22,7,31.5)</f>
        <v>25.687999999999999</v>
      </c>
      <c r="D17">
        <f>AVERAGE(44.89,62.17,54,6,52.93)</f>
        <v>43.998000000000005</v>
      </c>
      <c r="E17">
        <f>AVERAGE(69.16,69.15,70.12)</f>
        <v>69.476666666666674</v>
      </c>
      <c r="F17">
        <f>AVERAGE(74.2782,75.0658)</f>
        <v>74.671999999999997</v>
      </c>
      <c r="G17" s="2">
        <v>77.9756</v>
      </c>
      <c r="H17" s="2">
        <v>80.179500000000004</v>
      </c>
      <c r="I17" s="2">
        <v>80.511700000000005</v>
      </c>
    </row>
    <row r="19" spans="1:9" x14ac:dyDescent="0.25">
      <c r="A19" t="s">
        <v>2</v>
      </c>
      <c r="C19" t="s">
        <v>16</v>
      </c>
    </row>
    <row r="20" spans="1:9" x14ac:dyDescent="0.25">
      <c r="A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x14ac:dyDescent="0.25">
      <c r="A21" t="s">
        <v>12</v>
      </c>
      <c r="C21">
        <v>3360</v>
      </c>
      <c r="D21">
        <v>6000</v>
      </c>
      <c r="E21">
        <v>10320</v>
      </c>
      <c r="F21">
        <v>18480</v>
      </c>
      <c r="G21">
        <v>32640</v>
      </c>
      <c r="H21">
        <v>58080</v>
      </c>
      <c r="I21">
        <v>82080</v>
      </c>
    </row>
    <row r="22" spans="1:9" x14ac:dyDescent="0.25">
      <c r="A22" t="s">
        <v>13</v>
      </c>
      <c r="C22">
        <f>AVERAGE(46.36,38.83,42.28,25.73,25.51,37.35,20.37,34.97,29.37,25.58)</f>
        <v>32.634999999999998</v>
      </c>
      <c r="D22">
        <f>AVERAGE(96.62,89.92,97.33,60.89,91.89)</f>
        <v>87.33</v>
      </c>
      <c r="E22">
        <f>AVERAGE(119.11,114.5,114.83,107.03,104.64)</f>
        <v>112.02200000000001</v>
      </c>
      <c r="F22">
        <f>AVERAGE(133.669,135.793)</f>
        <v>134.73099999999999</v>
      </c>
      <c r="G22" s="2">
        <v>146.542</v>
      </c>
      <c r="H22" s="2">
        <v>155.119</v>
      </c>
      <c r="I22" s="2">
        <v>156.91800000000001</v>
      </c>
    </row>
    <row r="24" spans="1:9" x14ac:dyDescent="0.25">
      <c r="A24" t="s">
        <v>2</v>
      </c>
      <c r="C24" t="s">
        <v>17</v>
      </c>
    </row>
    <row r="25" spans="1:9" x14ac:dyDescent="0.25">
      <c r="A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x14ac:dyDescent="0.25">
      <c r="A26" t="s">
        <v>12</v>
      </c>
      <c r="C26">
        <v>3360</v>
      </c>
      <c r="D26">
        <v>6000</v>
      </c>
      <c r="E26">
        <v>10320</v>
      </c>
      <c r="F26">
        <v>18480</v>
      </c>
      <c r="G26">
        <v>32640</v>
      </c>
      <c r="H26">
        <v>58080</v>
      </c>
      <c r="I26">
        <v>82080</v>
      </c>
    </row>
    <row r="27" spans="1:9" x14ac:dyDescent="0.25">
      <c r="A27" t="s">
        <v>13</v>
      </c>
      <c r="C27">
        <f>AVERAGE(25.64,56.43,85.47,41.06,43.97,33.96,29.86,21.58,50.44,44.37)</f>
        <v>43.277999999999999</v>
      </c>
      <c r="D27">
        <f>AVERAGE(120.46,90.11,76.1,88.39,80.57,118.07)</f>
        <v>95.61666666666666</v>
      </c>
      <c r="E27">
        <f>AVERAGE(145.31,148.7,138.26,136.67,153.79)</f>
        <v>144.54599999999999</v>
      </c>
      <c r="F27">
        <f>AVERAGE(187.14,182.634)</f>
        <v>184.887</v>
      </c>
      <c r="G27" s="2">
        <v>206.886</v>
      </c>
      <c r="H27" s="2">
        <v>226.077</v>
      </c>
      <c r="I27" s="2">
        <v>229.304</v>
      </c>
    </row>
    <row r="29" spans="1:9" x14ac:dyDescent="0.25">
      <c r="A29" t="s">
        <v>2</v>
      </c>
      <c r="C29" t="s">
        <v>18</v>
      </c>
    </row>
    <row r="30" spans="1:9" x14ac:dyDescent="0.25">
      <c r="A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x14ac:dyDescent="0.25">
      <c r="A31" t="s">
        <v>12</v>
      </c>
      <c r="C31">
        <v>3360</v>
      </c>
      <c r="D31">
        <v>6000</v>
      </c>
      <c r="E31">
        <v>10320</v>
      </c>
      <c r="F31">
        <v>18480</v>
      </c>
      <c r="G31">
        <v>32640</v>
      </c>
      <c r="H31">
        <v>58080</v>
      </c>
      <c r="I31">
        <v>82080</v>
      </c>
    </row>
    <row r="32" spans="1:9" x14ac:dyDescent="0.25">
      <c r="A32" t="s">
        <v>13</v>
      </c>
      <c r="C32">
        <f>AVERAGE(63.47,31.17,41.33,71.04,23.6,37.96,24.11,30.78,56.23,75.71)</f>
        <v>45.540000000000006</v>
      </c>
      <c r="D32">
        <f>AVERAGE(130.97,82.24,92.29,98.27,91.73)</f>
        <v>99.1</v>
      </c>
      <c r="E32">
        <f>AVERAGE(168.36,151.6,162.67,167.25)</f>
        <v>162.47</v>
      </c>
      <c r="F32">
        <f>AVERAGE(223.865,222.536)</f>
        <v>223.20050000000001</v>
      </c>
      <c r="G32" s="2">
        <v>259.29599999999999</v>
      </c>
      <c r="H32" s="2">
        <v>291.988</v>
      </c>
      <c r="I32" s="2">
        <v>297.79399999999998</v>
      </c>
    </row>
    <row r="34" spans="1:9" x14ac:dyDescent="0.25">
      <c r="A34" t="s">
        <v>2</v>
      </c>
      <c r="C34" t="s">
        <v>19</v>
      </c>
    </row>
    <row r="35" spans="1:9" x14ac:dyDescent="0.25">
      <c r="A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s="1" t="s">
        <v>11</v>
      </c>
    </row>
    <row r="36" spans="1:9" x14ac:dyDescent="0.25">
      <c r="A36" t="s">
        <v>12</v>
      </c>
      <c r="C36">
        <v>3360</v>
      </c>
      <c r="D36">
        <v>6000</v>
      </c>
      <c r="E36">
        <v>10320</v>
      </c>
      <c r="F36">
        <v>18480</v>
      </c>
      <c r="G36">
        <v>32640</v>
      </c>
      <c r="H36">
        <v>58080</v>
      </c>
      <c r="I36">
        <v>82080</v>
      </c>
    </row>
    <row r="37" spans="1:9" x14ac:dyDescent="0.25">
      <c r="A37" t="s">
        <v>13</v>
      </c>
      <c r="C37">
        <f>AVERAGE(57.11,37.98,33.74,50.09,69.39)</f>
        <v>49.661999999999999</v>
      </c>
      <c r="D37">
        <f>AVERAGE(136.3,104.1,128.22,121.55,91)</f>
        <v>116.23400000000001</v>
      </c>
      <c r="E37" s="2">
        <f>AVERAGE(176.812,189.855,202.944,196.366,212.766)</f>
        <v>195.74859999999998</v>
      </c>
      <c r="F37">
        <f>AVERAGE(292.158,278.525)</f>
        <v>285.3415</v>
      </c>
      <c r="G37" s="2">
        <v>345.59199999999998</v>
      </c>
      <c r="H37" s="2">
        <v>413.33699999999999</v>
      </c>
      <c r="I37" s="2">
        <v>423.33499999999998</v>
      </c>
    </row>
    <row r="39" spans="1:9" x14ac:dyDescent="0.25">
      <c r="A39" t="s">
        <v>2</v>
      </c>
      <c r="D39" t="s">
        <v>20</v>
      </c>
    </row>
    <row r="40" spans="1:9" x14ac:dyDescent="0.25">
      <c r="A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21</v>
      </c>
    </row>
    <row r="41" spans="1:9" x14ac:dyDescent="0.25">
      <c r="A41" t="s">
        <v>12</v>
      </c>
      <c r="C41">
        <v>4800</v>
      </c>
      <c r="D41">
        <v>8400</v>
      </c>
      <c r="E41">
        <v>14640</v>
      </c>
      <c r="F41">
        <v>25920</v>
      </c>
      <c r="G41">
        <v>46320</v>
      </c>
      <c r="H41">
        <v>82080</v>
      </c>
      <c r="I41">
        <v>115920</v>
      </c>
    </row>
    <row r="42" spans="1:9" x14ac:dyDescent="0.25">
      <c r="A42" t="s">
        <v>13</v>
      </c>
      <c r="C42">
        <v>37</v>
      </c>
      <c r="D42">
        <v>95.4</v>
      </c>
      <c r="E42">
        <v>186.1</v>
      </c>
      <c r="F42">
        <v>367.7</v>
      </c>
      <c r="G42">
        <v>596.4</v>
      </c>
      <c r="H42">
        <v>758.9</v>
      </c>
      <c r="I42">
        <v>825.4</v>
      </c>
    </row>
    <row r="44" spans="1:9" x14ac:dyDescent="0.25">
      <c r="A44" t="s">
        <v>2</v>
      </c>
      <c r="C44" t="s">
        <v>22</v>
      </c>
    </row>
    <row r="45" spans="1:9" x14ac:dyDescent="0.25">
      <c r="A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23</v>
      </c>
    </row>
    <row r="46" spans="1:9" x14ac:dyDescent="0.25">
      <c r="A46" t="s">
        <v>12</v>
      </c>
      <c r="C46">
        <v>5760</v>
      </c>
      <c r="D46">
        <v>10080</v>
      </c>
      <c r="E46">
        <v>18000</v>
      </c>
      <c r="F46">
        <v>31920</v>
      </c>
      <c r="G46">
        <v>56640</v>
      </c>
      <c r="H46">
        <v>100560</v>
      </c>
      <c r="I46">
        <v>142080</v>
      </c>
    </row>
    <row r="47" spans="1:9" x14ac:dyDescent="0.25">
      <c r="A47" t="s">
        <v>13</v>
      </c>
      <c r="C47">
        <v>30.6</v>
      </c>
      <c r="D47">
        <v>69.5</v>
      </c>
      <c r="E47">
        <v>153.69999999999999</v>
      </c>
      <c r="F47">
        <v>294</v>
      </c>
      <c r="G47">
        <v>529.6</v>
      </c>
      <c r="H47">
        <v>858.4</v>
      </c>
      <c r="I47">
        <v>1023.2</v>
      </c>
    </row>
    <row r="49" spans="1:9" x14ac:dyDescent="0.25">
      <c r="A49" t="s">
        <v>2</v>
      </c>
      <c r="C49" t="s">
        <v>24</v>
      </c>
    </row>
    <row r="50" spans="1:9" x14ac:dyDescent="0.25">
      <c r="A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23</v>
      </c>
    </row>
    <row r="51" spans="1:9" x14ac:dyDescent="0.25">
      <c r="A51" t="s">
        <v>12</v>
      </c>
      <c r="C51">
        <v>6720</v>
      </c>
      <c r="D51">
        <v>11520</v>
      </c>
      <c r="E51">
        <v>20640</v>
      </c>
      <c r="F51">
        <v>36720</v>
      </c>
      <c r="G51">
        <v>65280</v>
      </c>
      <c r="H51">
        <v>115920</v>
      </c>
      <c r="I51">
        <v>162720</v>
      </c>
    </row>
    <row r="52" spans="1:9" x14ac:dyDescent="0.25">
      <c r="A52" t="s">
        <v>13</v>
      </c>
      <c r="C52">
        <v>35.6</v>
      </c>
      <c r="D52">
        <v>87</v>
      </c>
      <c r="E52">
        <v>177.8</v>
      </c>
      <c r="F52">
        <v>345.6</v>
      </c>
      <c r="G52">
        <v>634.70000000000005</v>
      </c>
      <c r="H52">
        <v>1062.2</v>
      </c>
      <c r="I52">
        <v>1285.3</v>
      </c>
    </row>
    <row r="54" spans="1:9" x14ac:dyDescent="0.25">
      <c r="A54" t="s">
        <v>2</v>
      </c>
      <c r="C54" t="s">
        <v>25</v>
      </c>
    </row>
    <row r="55" spans="1:9" x14ac:dyDescent="0.25">
      <c r="A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23</v>
      </c>
    </row>
    <row r="56" spans="1:9" x14ac:dyDescent="0.25">
      <c r="A56" t="s">
        <v>12</v>
      </c>
      <c r="C56">
        <v>7920</v>
      </c>
      <c r="D56">
        <v>14400</v>
      </c>
      <c r="E56">
        <v>25440</v>
      </c>
      <c r="F56">
        <v>44880</v>
      </c>
      <c r="G56">
        <v>79920</v>
      </c>
      <c r="H56">
        <v>142080</v>
      </c>
      <c r="I56">
        <v>200880</v>
      </c>
    </row>
    <row r="57" spans="1:9" x14ac:dyDescent="0.25">
      <c r="A57" t="s">
        <v>13</v>
      </c>
      <c r="C57">
        <v>39.6</v>
      </c>
      <c r="D57">
        <v>99.3</v>
      </c>
      <c r="E57">
        <v>196.7</v>
      </c>
      <c r="F57">
        <v>378.8</v>
      </c>
      <c r="G57">
        <v>740.8</v>
      </c>
      <c r="H57">
        <v>1266.8</v>
      </c>
      <c r="I57">
        <v>1616.3</v>
      </c>
    </row>
    <row r="59" spans="1:9" x14ac:dyDescent="0.25">
      <c r="A59" t="s">
        <v>2</v>
      </c>
      <c r="C59" t="s">
        <v>26</v>
      </c>
    </row>
    <row r="60" spans="1:9" x14ac:dyDescent="0.25">
      <c r="A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23</v>
      </c>
    </row>
    <row r="61" spans="1:9" x14ac:dyDescent="0.25">
      <c r="A61" t="s">
        <v>12</v>
      </c>
      <c r="C61">
        <v>9360</v>
      </c>
      <c r="D61">
        <v>16560</v>
      </c>
      <c r="E61">
        <v>29280</v>
      </c>
      <c r="F61">
        <v>51840</v>
      </c>
      <c r="G61">
        <v>92160</v>
      </c>
      <c r="H61">
        <v>163920</v>
      </c>
      <c r="I61">
        <v>231840</v>
      </c>
    </row>
    <row r="62" spans="1:9" x14ac:dyDescent="0.25">
      <c r="A62" t="s">
        <v>13</v>
      </c>
      <c r="C62">
        <v>51.15</v>
      </c>
      <c r="D62">
        <v>113</v>
      </c>
      <c r="E62">
        <v>229.2</v>
      </c>
      <c r="F62">
        <v>434.7</v>
      </c>
      <c r="G62">
        <v>811.9</v>
      </c>
      <c r="H62">
        <v>1450.4</v>
      </c>
      <c r="I62">
        <v>1913</v>
      </c>
    </row>
    <row r="64" spans="1:9" x14ac:dyDescent="0.25">
      <c r="A64" t="s">
        <v>2</v>
      </c>
      <c r="C64" t="s">
        <v>27</v>
      </c>
    </row>
    <row r="65" spans="1:9" x14ac:dyDescent="0.25">
      <c r="A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23</v>
      </c>
    </row>
    <row r="66" spans="1:9" x14ac:dyDescent="0.25">
      <c r="A66" t="s">
        <v>12</v>
      </c>
      <c r="C66">
        <v>10320</v>
      </c>
      <c r="D66">
        <v>18480</v>
      </c>
      <c r="E66">
        <v>32640</v>
      </c>
      <c r="F66">
        <v>58080</v>
      </c>
      <c r="G66">
        <v>103200</v>
      </c>
      <c r="H66">
        <v>183360</v>
      </c>
      <c r="I66">
        <v>259200</v>
      </c>
    </row>
    <row r="67" spans="1:9" x14ac:dyDescent="0.25">
      <c r="A67" t="s">
        <v>13</v>
      </c>
      <c r="C67">
        <v>50.82</v>
      </c>
      <c r="D67">
        <v>117.6</v>
      </c>
      <c r="E67">
        <v>243.4</v>
      </c>
      <c r="F67">
        <v>462</v>
      </c>
      <c r="G67">
        <v>873.8</v>
      </c>
      <c r="H67">
        <v>1583.11</v>
      </c>
      <c r="I67" s="2">
        <v>2152.9299999999998</v>
      </c>
    </row>
    <row r="69" spans="1:9" x14ac:dyDescent="0.25">
      <c r="A69" t="s">
        <v>2</v>
      </c>
      <c r="C69" t="s">
        <v>28</v>
      </c>
    </row>
    <row r="70" spans="1:9" x14ac:dyDescent="0.25">
      <c r="A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23</v>
      </c>
    </row>
    <row r="71" spans="1:9" x14ac:dyDescent="0.25">
      <c r="A71" t="s">
        <v>12</v>
      </c>
      <c r="C71">
        <v>11520</v>
      </c>
      <c r="D71">
        <v>20160</v>
      </c>
      <c r="E71">
        <v>35760</v>
      </c>
      <c r="F71">
        <v>63600</v>
      </c>
      <c r="G71">
        <v>113040</v>
      </c>
      <c r="H71">
        <v>200880</v>
      </c>
      <c r="I71">
        <v>283920</v>
      </c>
    </row>
    <row r="72" spans="1:9" x14ac:dyDescent="0.25">
      <c r="A72" t="s">
        <v>13</v>
      </c>
      <c r="C72" s="2">
        <v>60.052799999999998</v>
      </c>
      <c r="D72" s="2">
        <v>132.62899999999999</v>
      </c>
      <c r="E72" s="2">
        <v>272.43</v>
      </c>
      <c r="F72" s="2">
        <v>505.05099999999999</v>
      </c>
      <c r="G72" s="2">
        <v>950.98400000000004</v>
      </c>
      <c r="H72" s="2">
        <v>1706.32</v>
      </c>
      <c r="I72" s="2">
        <v>2328.3000000000002</v>
      </c>
    </row>
    <row r="74" spans="1:9" x14ac:dyDescent="0.25">
      <c r="A74" t="s">
        <v>2</v>
      </c>
      <c r="C74" t="s">
        <v>29</v>
      </c>
    </row>
    <row r="75" spans="1:9" x14ac:dyDescent="0.25">
      <c r="A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23</v>
      </c>
    </row>
    <row r="76" spans="1:9" x14ac:dyDescent="0.25">
      <c r="A76" t="s">
        <v>12</v>
      </c>
      <c r="C76">
        <v>12240</v>
      </c>
      <c r="D76">
        <v>21840</v>
      </c>
      <c r="E76">
        <v>38640</v>
      </c>
      <c r="F76">
        <v>68640</v>
      </c>
      <c r="G76">
        <v>121920</v>
      </c>
      <c r="H76">
        <v>216960</v>
      </c>
      <c r="I76">
        <v>309120</v>
      </c>
    </row>
    <row r="77" spans="1:9" x14ac:dyDescent="0.25">
      <c r="A77" t="s">
        <v>13</v>
      </c>
      <c r="C77" s="2">
        <v>63.243699999999997</v>
      </c>
      <c r="D77" s="2">
        <v>142.17099999999999</v>
      </c>
      <c r="E77" s="2">
        <v>290.59800000000001</v>
      </c>
      <c r="F77" s="2">
        <v>545.53800000000001</v>
      </c>
      <c r="G77" s="2">
        <v>1103.6300000000001</v>
      </c>
      <c r="H77" s="2">
        <v>1818.99</v>
      </c>
      <c r="I77" s="2">
        <v>2515.64</v>
      </c>
    </row>
    <row r="79" spans="1:9" x14ac:dyDescent="0.25">
      <c r="A79" t="s">
        <v>2</v>
      </c>
      <c r="C79" t="s">
        <v>30</v>
      </c>
    </row>
    <row r="80" spans="1:9" x14ac:dyDescent="0.25">
      <c r="A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23</v>
      </c>
    </row>
    <row r="81" spans="1:17" x14ac:dyDescent="0.25">
      <c r="A81" t="s">
        <v>12</v>
      </c>
      <c r="C81">
        <v>13200</v>
      </c>
    </row>
    <row r="82" spans="1:17" x14ac:dyDescent="0.25">
      <c r="A82" t="s">
        <v>13</v>
      </c>
      <c r="C82" s="2"/>
      <c r="D82" s="2"/>
      <c r="E82" s="2"/>
      <c r="F82" s="2"/>
      <c r="G82" s="2"/>
      <c r="H82" s="2"/>
      <c r="I82" s="2"/>
    </row>
    <row r="88" spans="1:17" x14ac:dyDescent="0.25">
      <c r="A88" t="s">
        <v>31</v>
      </c>
      <c r="H88" t="s">
        <v>5</v>
      </c>
      <c r="I88" t="s">
        <v>11</v>
      </c>
    </row>
    <row r="89" spans="1:17" x14ac:dyDescent="0.25">
      <c r="A89" t="s">
        <v>32</v>
      </c>
      <c r="B89">
        <v>12240</v>
      </c>
      <c r="C89">
        <v>112240</v>
      </c>
      <c r="D89">
        <v>309120</v>
      </c>
      <c r="E89">
        <v>200880</v>
      </c>
      <c r="H89" s="2">
        <v>1625.34</v>
      </c>
      <c r="I89" s="2">
        <v>1600.68</v>
      </c>
    </row>
    <row r="90" spans="1:17" x14ac:dyDescent="0.25">
      <c r="B90" s="2">
        <v>63.243699999999997</v>
      </c>
      <c r="C90" s="2">
        <v>922.93600000000004</v>
      </c>
      <c r="D90" s="2">
        <v>2503.62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3" spans="1:17" x14ac:dyDescent="0.25">
      <c r="A93" t="s">
        <v>33</v>
      </c>
      <c r="N93" t="s">
        <v>35</v>
      </c>
    </row>
    <row r="94" spans="1:17" x14ac:dyDescent="0.25">
      <c r="A94" t="s">
        <v>34</v>
      </c>
      <c r="N94" t="s">
        <v>36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eki</cp:lastModifiedBy>
  <cp:revision>1</cp:revision>
  <dcterms:created xsi:type="dcterms:W3CDTF">2006-09-16T00:00:00Z</dcterms:created>
  <dcterms:modified xsi:type="dcterms:W3CDTF">2015-11-09T07:05:21Z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